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0E077464-58EE-4970-8E2F-8BE42D415CE2}" xr6:coauthVersionLast="45" xr6:coauthVersionMax="45" xr10:uidLastSave="{00000000-0000-0000-0000-000000000000}"/>
  <bookViews>
    <workbookView xWindow="2573" yWindow="2573" windowWidth="15389" windowHeight="9532" xr2:uid="{00000000-000D-0000-FFFF-FFFF00000000}"/>
  </bookViews>
  <sheets>
    <sheet name="Local Law Enforcement" sheetId="1" r:id="rId1"/>
  </sheets>
  <definedNames>
    <definedName name="_xlnm.Print_Titles" localSheetId="0">'Local Law Enforcement'!$1:$1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1" l="1"/>
  <c r="G51" i="1"/>
  <c r="F51" i="1"/>
  <c r="I49" i="1" s="1"/>
  <c r="J49" i="1" s="1"/>
  <c r="K49" i="1" s="1"/>
  <c r="E51" i="1"/>
  <c r="I50" i="1"/>
  <c r="J50" i="1" s="1"/>
  <c r="K50" i="1" s="1"/>
  <c r="I48" i="1"/>
  <c r="J48" i="1" s="1"/>
  <c r="K48" i="1" s="1"/>
  <c r="I47" i="1"/>
  <c r="J47" i="1" s="1"/>
  <c r="K47" i="1" s="1"/>
  <c r="I46" i="1"/>
  <c r="J46" i="1" s="1"/>
  <c r="K46" i="1" s="1"/>
  <c r="I45" i="1"/>
  <c r="J45" i="1" s="1"/>
  <c r="K45" i="1" s="1"/>
  <c r="I44" i="1"/>
  <c r="J44" i="1" s="1"/>
  <c r="K44" i="1" s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J38" i="1" s="1"/>
  <c r="K38" i="1" s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J26" i="1" s="1"/>
  <c r="K26" i="1" s="1"/>
  <c r="I25" i="1"/>
  <c r="J25" i="1" s="1"/>
  <c r="K25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J51" i="1" l="1"/>
  <c r="K3" i="1"/>
  <c r="K51" i="1" l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</calcChain>
</file>

<file path=xl/sharedStrings.xml><?xml version="1.0" encoding="utf-8"?>
<sst xmlns="http://schemas.openxmlformats.org/spreadsheetml/2006/main" count="157" uniqueCount="113">
  <si>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</si>
  <si>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</si>
  <si>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</si>
  <si>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</si>
  <si>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</si>
  <si>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</si>
  <si>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</si>
  <si>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</si>
  <si>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</si>
  <si>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</si>
  <si>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</si>
  <si>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         </t>
    </r>
    <r>
      <rPr>
        <b/>
        <sz val="8"/>
        <color rgb="FFFF0000"/>
        <rFont val="Arial"/>
        <family val="2"/>
      </rPr>
      <t xml:space="preserve"> (see note)</t>
    </r>
  </si>
  <si>
    <t>Alameda County Sheriff's Office</t>
  </si>
  <si>
    <t>Law Enforcement</t>
  </si>
  <si>
    <t>G19-03-27-L01</t>
  </si>
  <si>
    <t>Alpine County Sheriff's Office</t>
  </si>
  <si>
    <t>G19-03-01-L01</t>
  </si>
  <si>
    <t>Amador County Sheriff's Office</t>
  </si>
  <si>
    <t>G19-03-50-L01</t>
  </si>
  <si>
    <t>Butte County Sheriff's Office</t>
  </si>
  <si>
    <t>G19-03-70-L01</t>
  </si>
  <si>
    <t>Calaveras County Sheriff's Department</t>
  </si>
  <si>
    <t>G19-03-03-L01</t>
  </si>
  <si>
    <t>City of California City</t>
  </si>
  <si>
    <t>G19-03-26-L01</t>
  </si>
  <si>
    <t>City of Fresno Police Department</t>
  </si>
  <si>
    <t>G19-03-94-L01</t>
  </si>
  <si>
    <t>City of Hesperia Police Department</t>
  </si>
  <si>
    <t>G19-03-58-L01</t>
  </si>
  <si>
    <t>Colusa County Sheriff's Office</t>
  </si>
  <si>
    <t>G19-03-05-L01</t>
  </si>
  <si>
    <t>El Dorado County Sheriff's Office</t>
  </si>
  <si>
    <t>G19-03-07-L01</t>
  </si>
  <si>
    <t>Fresno County Sheriff's Office</t>
  </si>
  <si>
    <t>G19-03-08-L01</t>
  </si>
  <si>
    <t>Humboldt County Sheriff's Office</t>
  </si>
  <si>
    <t>G19-03-11-L01</t>
  </si>
  <si>
    <t>Imperial County Sheriff's Office</t>
  </si>
  <si>
    <t>G19-03-09-L01</t>
  </si>
  <si>
    <t>Inyo County Sheriff's Department</t>
  </si>
  <si>
    <t>G19-03-30-L01</t>
  </si>
  <si>
    <t>Kern County Sheriff's Office</t>
  </si>
  <si>
    <t>G19-03-25-L01</t>
  </si>
  <si>
    <t>Lake County Sheriff's Office</t>
  </si>
  <si>
    <t>G19-03-64-L01</t>
  </si>
  <si>
    <t>Lassen County Sheriff's Department</t>
  </si>
  <si>
    <t>G19-03-65-L01</t>
  </si>
  <si>
    <t>Los Angeles County Sheriff's Department</t>
  </si>
  <si>
    <t>Law Enforcement - Santa Clarita</t>
  </si>
  <si>
    <t>G19-03-10-L01</t>
  </si>
  <si>
    <t>Law Enforcement - Palmdale</t>
  </si>
  <si>
    <t>G19-03-10-L02</t>
  </si>
  <si>
    <t>Los Angeles Police Department / Valley Traffic Division Off Road Unit</t>
  </si>
  <si>
    <t>G19-03-66-L01</t>
  </si>
  <si>
    <t>Madera County Sheriff's Office</t>
  </si>
  <si>
    <t>G19-03-33-L01</t>
  </si>
  <si>
    <t>Mammoth Lakes Police Department</t>
  </si>
  <si>
    <t>Mammoth Lakes Police Department GCA -19</t>
  </si>
  <si>
    <t>G19-03-54-L01</t>
  </si>
  <si>
    <t>Modoc County Sheriff's Office</t>
  </si>
  <si>
    <t>G19-03-83-L01</t>
  </si>
  <si>
    <t>Mono County Sheriff's Department</t>
  </si>
  <si>
    <t>G19-03-12-L01</t>
  </si>
  <si>
    <t>Napa County Sheriff's Office</t>
  </si>
  <si>
    <t>G19-03-35-L01</t>
  </si>
  <si>
    <t>Nevada County Sheriff's Office</t>
  </si>
  <si>
    <t>G19-03-16-L01</t>
  </si>
  <si>
    <t>Placer County Sheriff's Office</t>
  </si>
  <si>
    <t>Law Enforcement - Auburn</t>
  </si>
  <si>
    <t>G19-03-72-L01</t>
  </si>
  <si>
    <t>Law Enforcement - Tahoe</t>
  </si>
  <si>
    <t>G19-03-72-L02</t>
  </si>
  <si>
    <t>Plumas County Sheriff's Office</t>
  </si>
  <si>
    <t>G19-03-13-L01</t>
  </si>
  <si>
    <t>Ridgecrest Police Department</t>
  </si>
  <si>
    <t>G19-03-46-L01</t>
  </si>
  <si>
    <t>Riverside County Sheriff's Department</t>
  </si>
  <si>
    <t>G19-03-14-L01</t>
  </si>
  <si>
    <t>G19-03-14-L02</t>
  </si>
  <si>
    <t>Sacramento County Regional Parks</t>
  </si>
  <si>
    <t>G19-03-49-L01</t>
  </si>
  <si>
    <t>San Bernardino County Sheriff's Department</t>
  </si>
  <si>
    <t>OHV Barstow</t>
  </si>
  <si>
    <t>G19-03-15-L01</t>
  </si>
  <si>
    <t>OHV Colorado River</t>
  </si>
  <si>
    <t>G19-03-15-L02</t>
  </si>
  <si>
    <t>OHV Twin Peaks</t>
  </si>
  <si>
    <t>G19-03-15-L03</t>
  </si>
  <si>
    <t>OHV Victor Valley</t>
  </si>
  <si>
    <t>G19-03-15-L04</t>
  </si>
  <si>
    <t>OHV Morongo</t>
  </si>
  <si>
    <t>G19-03-15-L05</t>
  </si>
  <si>
    <t>OHV Big Bear</t>
  </si>
  <si>
    <t>G19-03-15-L06</t>
  </si>
  <si>
    <t>San Diego County Sheriff's Department</t>
  </si>
  <si>
    <t>G19-03-17-L01</t>
  </si>
  <si>
    <t>San Diego Police Department</t>
  </si>
  <si>
    <t>G19-03-40-L01</t>
  </si>
  <si>
    <t>San Joaquin County Sheriff's Department</t>
  </si>
  <si>
    <t>G19-03-18-L01</t>
  </si>
  <si>
    <t>Santa Barbara Sheriff's Office</t>
  </si>
  <si>
    <t>G19-03-87-L01</t>
  </si>
  <si>
    <t>Santa Clara County Parks and Recreation Department</t>
  </si>
  <si>
    <t>G19-03-19-L01</t>
  </si>
  <si>
    <t>Stanislaus County Sheriff's Department</t>
  </si>
  <si>
    <t>G19-03-38-L01</t>
  </si>
  <si>
    <t>Tuolumne County Sheriff's Office</t>
  </si>
  <si>
    <t>G19-03-79-L01</t>
  </si>
  <si>
    <t>Ventura County Sheriff's Department</t>
  </si>
  <si>
    <t>G19-03-51-L01</t>
  </si>
  <si>
    <t>Yolo County Sheriff's Office</t>
  </si>
  <si>
    <t>G19-03-41-L01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</si>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</sst>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3" fillId="0" borderId="1" xfId="0" applyNumberFormat="1" applyFont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/>
    </xf>
    <xf numFmtId="2" fontId="5" fillId="0" borderId="3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vertical="top"/>
    </xf>
    <xf numFmtId="164" fontId="4" fillId="3" borderId="1" xfId="0" applyNumberFormat="1" applyFont="1" applyFill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2" fontId="4" fillId="3" borderId="1" xfId="0" applyNumberFormat="1" applyFont="1" applyFill="1" applyBorder="1" applyAlignment="1">
      <alignment vertical="top"/>
    </xf>
    <xf numFmtId="3" fontId="4" fillId="3" borderId="1" xfId="0" applyNumberFormat="1" applyFont="1" applyFill="1" applyBorder="1" applyAlignment="1">
      <alignment vertical="top"/>
    </xf>
    <xf numFmtId="164" fontId="4" fillId="4" borderId="1" xfId="0" applyNumberFormat="1" applyFont="1" applyFill="1" applyBorder="1" applyAlignment="1">
      <alignment vertical="top"/>
    </xf>
    <xf numFmtId="2" fontId="4" fillId="4" borderId="1" xfId="0" applyNumberFormat="1" applyFont="1" applyFill="1" applyBorder="1" applyAlignment="1">
      <alignment vertical="top"/>
    </xf>
    <xf numFmtId="3" fontId="4" fillId="4" borderId="1" xfId="0" applyNumberFormat="1" applyFont="1" applyFill="1" applyBorder="1" applyAlignment="1">
      <alignment vertical="top"/>
    </xf>
    <xf numFmtId="164" fontId="4" fillId="3" borderId="2" xfId="0" applyNumberFormat="1" applyFont="1" applyFill="1" applyBorder="1" applyAlignment="1">
      <alignment vertical="top"/>
    </xf>
    <xf numFmtId="2" fontId="4" fillId="3" borderId="2" xfId="0" applyNumberFormat="1" applyFont="1" applyFill="1" applyBorder="1" applyAlignment="1">
      <alignment vertical="top"/>
    </xf>
    <xf numFmtId="3" fontId="4" fillId="3" borderId="2" xfId="0" applyNumberFormat="1" applyFont="1" applyFill="1" applyBorder="1" applyAlignment="1">
      <alignment vertical="top"/>
    </xf>
    <xf numFmtId="164" fontId="4" fillId="3" borderId="3" xfId="0" applyNumberFormat="1" applyFont="1" applyFill="1" applyBorder="1" applyAlignment="1">
      <alignment vertical="top"/>
    </xf>
    <xf numFmtId="2" fontId="4" fillId="3" borderId="3" xfId="0" applyNumberFormat="1" applyFont="1" applyFill="1" applyBorder="1" applyAlignment="1">
      <alignment vertical="top"/>
    </xf>
    <xf numFmtId="3" fontId="4" fillId="3" borderId="3" xfId="0" applyNumberFormat="1" applyFont="1" applyFill="1" applyBorder="1" applyAlignment="1">
      <alignment vertical="top"/>
    </xf>
    <xf numFmtId="164" fontId="5" fillId="0" borderId="3" xfId="0" applyNumberFormat="1" applyFont="1" applyBorder="1" applyAlignment="1">
      <alignment horizontal="center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133349</xdr:rowOff>
    </xdr:from>
    <xdr:to>
      <xdr:col>11</xdr:col>
      <xdr:colOff>19050</xdr:colOff>
      <xdr:row>56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CDF93F-37F3-40DB-900A-7DDF2F8A208B}"/>
            </a:ext>
          </a:extLst>
        </xdr:cNvPr>
        <xdr:cNvSpPr txBox="1"/>
      </xdr:nvSpPr>
      <xdr:spPr>
        <a:xfrm>
          <a:off x="323850" y="13916024"/>
          <a:ext cx="88201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NOTE: All law</a:t>
          </a:r>
          <a:r>
            <a:rPr lang="en-US" sz="1200" b="1" baseline="0"/>
            <a:t> enforcement awards are based on the formula as outlined in Section 4970.15.3(c) of the 2008 Grants and Cooperative Agreements Program Regulations (Rev. 1/19)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100" workbookViewId="0">
      <selection activeCell="D5" sqref="D5"/>
    </sheetView>
  </sheetViews>
  <sheetFormatPr defaultColWidth="2.86328125" defaultRowHeight="10.15" x14ac:dyDescent="0.3"/>
  <cols>
    <col min="1" max="1" width="4.3984375" style="4" customWidth="1"/>
    <col min="2" max="2" width="18.73046875" style="3" customWidth="1"/>
    <col min="3" max="3" width="18" style="3" customWidth="1"/>
    <col min="4" max="4" width="11.86328125" style="3" bestFit="1" customWidth="1"/>
    <col min="5" max="6" width="10.86328125" style="5" bestFit="1" customWidth="1"/>
    <col min="7" max="7" width="9.59765625" style="6" bestFit="1" customWidth="1"/>
    <col min="8" max="8" width="10.86328125" style="5" bestFit="1" customWidth="1"/>
    <col min="9" max="9" width="10.3984375" style="7" bestFit="1" customWidth="1"/>
    <col min="10" max="11" width="10.86328125" style="5" bestFit="1" customWidth="1"/>
    <col min="12" max="12" width="10.59765625" style="5" customWidth="1"/>
    <col min="13" max="16384" width="2.86328125" style="3"/>
  </cols>
  <sheetData>
    <row r="1" spans="1:12" ht="5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L2" s="8">
        <v>2880000</v>
      </c>
    </row>
    <row r="3" spans="1:12" ht="22.5" customHeight="1" x14ac:dyDescent="0.3">
      <c r="A3" s="9">
        <v>1</v>
      </c>
      <c r="B3" s="10" t="s">
        <v>12</v>
      </c>
      <c r="C3" s="10" t="s">
        <v>13</v>
      </c>
      <c r="D3" s="9" t="s">
        <v>14</v>
      </c>
      <c r="E3" s="25">
        <v>54966</v>
      </c>
      <c r="F3" s="25">
        <v>54966</v>
      </c>
      <c r="G3" s="25">
        <v>10000</v>
      </c>
      <c r="H3" s="25">
        <v>44966</v>
      </c>
      <c r="I3" s="27">
        <f>(L2-G51)/(F51-G51)*100</f>
        <v>33.662372521748004</v>
      </c>
      <c r="J3" s="28">
        <f>(F3-G3)*I3/100</f>
        <v>15136.622428129209</v>
      </c>
      <c r="K3" s="25">
        <f t="shared" ref="K3:K50" si="0">SUM(G3+J3)</f>
        <v>25136.622428129209</v>
      </c>
      <c r="L3" s="25">
        <f t="shared" ref="L3:L47" si="1">SUM(L2-K3)</f>
        <v>2854863.3775718706</v>
      </c>
    </row>
    <row r="4" spans="1:12" ht="24.75" customHeight="1" x14ac:dyDescent="0.3">
      <c r="A4" s="11">
        <v>2</v>
      </c>
      <c r="B4" s="12" t="s">
        <v>15</v>
      </c>
      <c r="C4" s="12" t="s">
        <v>13</v>
      </c>
      <c r="D4" s="11" t="s">
        <v>16</v>
      </c>
      <c r="E4" s="26">
        <v>54292</v>
      </c>
      <c r="F4" s="26">
        <v>54292</v>
      </c>
      <c r="G4" s="26">
        <v>10000</v>
      </c>
      <c r="H4" s="26">
        <v>44292</v>
      </c>
      <c r="I4" s="29">
        <f>(L2-G51)/(F51-G51)*100</f>
        <v>33.662372521748004</v>
      </c>
      <c r="J4" s="30">
        <f>(F4-G4)*I4/100</f>
        <v>14909.738037332627</v>
      </c>
      <c r="K4" s="26">
        <f t="shared" si="0"/>
        <v>24909.738037332627</v>
      </c>
      <c r="L4" s="26">
        <f t="shared" si="1"/>
        <v>2829953.6395345381</v>
      </c>
    </row>
    <row r="5" spans="1:12" ht="22.5" customHeight="1" x14ac:dyDescent="0.3">
      <c r="A5" s="9">
        <v>3</v>
      </c>
      <c r="B5" s="10" t="s">
        <v>17</v>
      </c>
      <c r="C5" s="10" t="s">
        <v>13</v>
      </c>
      <c r="D5" s="9" t="s">
        <v>18</v>
      </c>
      <c r="E5" s="25">
        <v>14337.75</v>
      </c>
      <c r="F5" s="25">
        <v>14337.75</v>
      </c>
      <c r="G5" s="25">
        <v>10000</v>
      </c>
      <c r="H5" s="25">
        <v>4337.75</v>
      </c>
      <c r="I5" s="27">
        <f>(L2-G51)/(F51-G51)*100</f>
        <v>33.662372521748004</v>
      </c>
      <c r="J5" s="28">
        <f t="shared" ref="J5:J50" si="2">(F5-G5)*I5/100</f>
        <v>1460.1895640621242</v>
      </c>
      <c r="K5" s="25">
        <f t="shared" si="0"/>
        <v>11460.189564062124</v>
      </c>
      <c r="L5" s="25">
        <f t="shared" si="1"/>
        <v>2818493.4499704759</v>
      </c>
    </row>
    <row r="6" spans="1:12" ht="22.5" customHeight="1" x14ac:dyDescent="0.3">
      <c r="A6" s="11">
        <v>4</v>
      </c>
      <c r="B6" s="12" t="s">
        <v>19</v>
      </c>
      <c r="C6" s="12" t="s">
        <v>13</v>
      </c>
      <c r="D6" s="11" t="s">
        <v>20</v>
      </c>
      <c r="E6" s="26">
        <v>60873</v>
      </c>
      <c r="F6" s="26">
        <v>60873</v>
      </c>
      <c r="G6" s="26">
        <v>10000</v>
      </c>
      <c r="H6" s="26">
        <v>50873</v>
      </c>
      <c r="I6" s="29">
        <f>(L2-G51)/(F51-G51)*100</f>
        <v>33.662372521748004</v>
      </c>
      <c r="J6" s="30">
        <f t="shared" si="2"/>
        <v>17125.058772988861</v>
      </c>
      <c r="K6" s="26">
        <f t="shared" si="0"/>
        <v>27125.058772988861</v>
      </c>
      <c r="L6" s="26">
        <f t="shared" si="1"/>
        <v>2791368.3911974868</v>
      </c>
    </row>
    <row r="7" spans="1:12" ht="22.5" customHeight="1" x14ac:dyDescent="0.3">
      <c r="A7" s="9">
        <v>5</v>
      </c>
      <c r="B7" s="10" t="s">
        <v>21</v>
      </c>
      <c r="C7" s="10" t="s">
        <v>13</v>
      </c>
      <c r="D7" s="9" t="s">
        <v>22</v>
      </c>
      <c r="E7" s="25">
        <v>156522</v>
      </c>
      <c r="F7" s="25">
        <v>155523</v>
      </c>
      <c r="G7" s="25">
        <v>10000</v>
      </c>
      <c r="H7" s="25">
        <v>145523</v>
      </c>
      <c r="I7" s="27">
        <f>(L2-G51)/(F51-G51)*100</f>
        <v>33.662372521748004</v>
      </c>
      <c r="J7" s="28">
        <f t="shared" si="2"/>
        <v>48986.494364823346</v>
      </c>
      <c r="K7" s="25">
        <f t="shared" si="0"/>
        <v>58986.494364823346</v>
      </c>
      <c r="L7" s="25">
        <f t="shared" si="1"/>
        <v>2732381.8968326636</v>
      </c>
    </row>
    <row r="8" spans="1:12" ht="11.65" customHeight="1" x14ac:dyDescent="0.3">
      <c r="A8" s="11">
        <v>6</v>
      </c>
      <c r="B8" s="12" t="s">
        <v>23</v>
      </c>
      <c r="C8" s="12" t="s">
        <v>13</v>
      </c>
      <c r="D8" s="11" t="s">
        <v>24</v>
      </c>
      <c r="E8" s="26">
        <v>45475</v>
      </c>
      <c r="F8" s="26">
        <v>45475</v>
      </c>
      <c r="G8" s="26">
        <v>10000</v>
      </c>
      <c r="H8" s="26">
        <v>35475</v>
      </c>
      <c r="I8" s="29">
        <f>(L2-G51)/(F51-G51)*100</f>
        <v>33.662372521748004</v>
      </c>
      <c r="J8" s="30">
        <f t="shared" si="2"/>
        <v>11941.726652090105</v>
      </c>
      <c r="K8" s="26">
        <f t="shared" si="0"/>
        <v>21941.726652090103</v>
      </c>
      <c r="L8" s="26">
        <f t="shared" si="1"/>
        <v>2710440.1701805736</v>
      </c>
    </row>
    <row r="9" spans="1:12" ht="22.5" customHeight="1" x14ac:dyDescent="0.3">
      <c r="A9" s="9">
        <v>7</v>
      </c>
      <c r="B9" s="10" t="s">
        <v>25</v>
      </c>
      <c r="C9" s="10" t="s">
        <v>13</v>
      </c>
      <c r="D9" s="9" t="s">
        <v>26</v>
      </c>
      <c r="E9" s="25">
        <v>80000</v>
      </c>
      <c r="F9" s="25">
        <v>80000</v>
      </c>
      <c r="G9" s="25">
        <v>10000</v>
      </c>
      <c r="H9" s="25">
        <v>70000</v>
      </c>
      <c r="I9" s="27">
        <f>(L2-G51)/(F51-G51)*100</f>
        <v>33.662372521748004</v>
      </c>
      <c r="J9" s="28">
        <f t="shared" si="2"/>
        <v>23563.660765223602</v>
      </c>
      <c r="K9" s="25">
        <f t="shared" si="0"/>
        <v>33563.660765223598</v>
      </c>
      <c r="L9" s="25">
        <f t="shared" si="1"/>
        <v>2676876.5094153499</v>
      </c>
    </row>
    <row r="10" spans="1:12" ht="22.5" customHeight="1" x14ac:dyDescent="0.3">
      <c r="A10" s="11">
        <v>8</v>
      </c>
      <c r="B10" s="12" t="s">
        <v>27</v>
      </c>
      <c r="C10" s="12" t="s">
        <v>13</v>
      </c>
      <c r="D10" s="11" t="s">
        <v>28</v>
      </c>
      <c r="E10" s="26">
        <v>96944.25</v>
      </c>
      <c r="F10" s="26">
        <v>96944.25</v>
      </c>
      <c r="G10" s="26">
        <v>10000</v>
      </c>
      <c r="H10" s="26">
        <v>86944.25</v>
      </c>
      <c r="I10" s="29">
        <f>(L2-G51)/(F51-G51)*100</f>
        <v>33.662372521748004</v>
      </c>
      <c r="J10" s="30">
        <f t="shared" si="2"/>
        <v>29267.497321239891</v>
      </c>
      <c r="K10" s="26">
        <f t="shared" si="0"/>
        <v>39267.497321239891</v>
      </c>
      <c r="L10" s="26">
        <f t="shared" si="1"/>
        <v>2637609.0120941103</v>
      </c>
    </row>
    <row r="11" spans="1:12" ht="22.5" customHeight="1" x14ac:dyDescent="0.3">
      <c r="A11" s="9">
        <v>9</v>
      </c>
      <c r="B11" s="10" t="s">
        <v>29</v>
      </c>
      <c r="C11" s="10" t="s">
        <v>13</v>
      </c>
      <c r="D11" s="9" t="s">
        <v>30</v>
      </c>
      <c r="E11" s="25">
        <v>41276.25</v>
      </c>
      <c r="F11" s="25">
        <v>41276.25</v>
      </c>
      <c r="G11" s="25">
        <v>10000</v>
      </c>
      <c r="H11" s="25">
        <v>31276.25</v>
      </c>
      <c r="I11" s="27">
        <f>(L2-G51)/(F51-G51)*100</f>
        <v>33.662372521748004</v>
      </c>
      <c r="J11" s="28">
        <f t="shared" si="2"/>
        <v>10528.327785833209</v>
      </c>
      <c r="K11" s="25">
        <f t="shared" si="0"/>
        <v>20528.327785833208</v>
      </c>
      <c r="L11" s="25">
        <f t="shared" si="1"/>
        <v>2617080.684308277</v>
      </c>
    </row>
    <row r="12" spans="1:12" ht="21.75" customHeight="1" x14ac:dyDescent="0.3">
      <c r="A12" s="11">
        <v>10</v>
      </c>
      <c r="B12" s="12" t="s">
        <v>31</v>
      </c>
      <c r="C12" s="12" t="s">
        <v>13</v>
      </c>
      <c r="D12" s="11" t="s">
        <v>32</v>
      </c>
      <c r="E12" s="26">
        <v>336643.5</v>
      </c>
      <c r="F12" s="26">
        <v>336638.25</v>
      </c>
      <c r="G12" s="26">
        <v>10000</v>
      </c>
      <c r="H12" s="26">
        <v>326638.25</v>
      </c>
      <c r="I12" s="29">
        <f>(L2-G51)/(F51-G51)*100</f>
        <v>33.662372521748004</v>
      </c>
      <c r="J12" s="30">
        <f t="shared" si="2"/>
        <v>109954.18451351854</v>
      </c>
      <c r="K12" s="26">
        <f t="shared" si="0"/>
        <v>119954.18451351854</v>
      </c>
      <c r="L12" s="26">
        <f t="shared" si="1"/>
        <v>2497126.4997947584</v>
      </c>
    </row>
    <row r="13" spans="1:12" ht="22.5" customHeight="1" x14ac:dyDescent="0.3">
      <c r="A13" s="9">
        <v>11</v>
      </c>
      <c r="B13" s="10" t="s">
        <v>33</v>
      </c>
      <c r="C13" s="10" t="s">
        <v>13</v>
      </c>
      <c r="D13" s="9" t="s">
        <v>34</v>
      </c>
      <c r="E13" s="25">
        <v>236856</v>
      </c>
      <c r="F13" s="25">
        <v>236856</v>
      </c>
      <c r="G13" s="25">
        <v>10000</v>
      </c>
      <c r="H13" s="25">
        <v>226856</v>
      </c>
      <c r="I13" s="27">
        <f>(L2-G51)/(F51-G51)*100</f>
        <v>33.662372521748004</v>
      </c>
      <c r="J13" s="28">
        <f t="shared" si="2"/>
        <v>76365.111807936657</v>
      </c>
      <c r="K13" s="25">
        <f t="shared" si="0"/>
        <v>86365.111807936657</v>
      </c>
      <c r="L13" s="25">
        <f t="shared" si="1"/>
        <v>2410761.3879868216</v>
      </c>
    </row>
    <row r="14" spans="1:12" ht="21.75" customHeight="1" x14ac:dyDescent="0.3">
      <c r="A14" s="11">
        <v>12</v>
      </c>
      <c r="B14" s="12" t="s">
        <v>35</v>
      </c>
      <c r="C14" s="12" t="s">
        <v>13</v>
      </c>
      <c r="D14" s="11" t="s">
        <v>36</v>
      </c>
      <c r="E14" s="26">
        <v>274337.25</v>
      </c>
      <c r="F14" s="26">
        <v>271337.25</v>
      </c>
      <c r="G14" s="26">
        <v>10000</v>
      </c>
      <c r="H14" s="26">
        <v>261337.25</v>
      </c>
      <c r="I14" s="29">
        <f>(L2-G51)/(F51-G51)*100</f>
        <v>33.662372521748004</v>
      </c>
      <c r="J14" s="30">
        <f t="shared" si="2"/>
        <v>87972.318633091883</v>
      </c>
      <c r="K14" s="26">
        <f t="shared" si="0"/>
        <v>97972.318633091883</v>
      </c>
      <c r="L14" s="26">
        <f t="shared" si="1"/>
        <v>2312789.0693537295</v>
      </c>
    </row>
    <row r="15" spans="1:12" ht="22.5" customHeight="1" x14ac:dyDescent="0.3">
      <c r="A15" s="9">
        <v>13</v>
      </c>
      <c r="B15" s="10" t="s">
        <v>37</v>
      </c>
      <c r="C15" s="10" t="s">
        <v>13</v>
      </c>
      <c r="D15" s="9" t="s">
        <v>38</v>
      </c>
      <c r="E15" s="25">
        <v>592999</v>
      </c>
      <c r="F15" s="25">
        <v>592999</v>
      </c>
      <c r="G15" s="25">
        <v>10000</v>
      </c>
      <c r="H15" s="25">
        <v>582999</v>
      </c>
      <c r="I15" s="27">
        <f>(L2-G51)/(F51-G51)*100</f>
        <v>33.662372521748004</v>
      </c>
      <c r="J15" s="28">
        <f t="shared" si="2"/>
        <v>196251.29517806563</v>
      </c>
      <c r="K15" s="25">
        <f t="shared" si="0"/>
        <v>206251.29517806563</v>
      </c>
      <c r="L15" s="25">
        <f t="shared" si="1"/>
        <v>2106537.7741756639</v>
      </c>
    </row>
    <row r="16" spans="1:12" ht="22.5" customHeight="1" x14ac:dyDescent="0.3">
      <c r="A16" s="11">
        <v>14</v>
      </c>
      <c r="B16" s="12" t="s">
        <v>39</v>
      </c>
      <c r="C16" s="12" t="s">
        <v>13</v>
      </c>
      <c r="D16" s="11" t="s">
        <v>40</v>
      </c>
      <c r="E16" s="26">
        <v>175000</v>
      </c>
      <c r="F16" s="26">
        <v>175000</v>
      </c>
      <c r="G16" s="26">
        <v>10000</v>
      </c>
      <c r="H16" s="26">
        <v>165000</v>
      </c>
      <c r="I16" s="29">
        <f>(L2-G51)/(F51-G51)*100</f>
        <v>33.662372521748004</v>
      </c>
      <c r="J16" s="30">
        <f t="shared" si="2"/>
        <v>55542.914660884206</v>
      </c>
      <c r="K16" s="26">
        <f t="shared" si="0"/>
        <v>65542.914660884213</v>
      </c>
      <c r="L16" s="26">
        <f t="shared" si="1"/>
        <v>2040994.8595147796</v>
      </c>
    </row>
    <row r="17" spans="1:12" ht="11.65" customHeight="1" x14ac:dyDescent="0.3">
      <c r="A17" s="9">
        <v>15</v>
      </c>
      <c r="B17" s="10" t="s">
        <v>41</v>
      </c>
      <c r="C17" s="10" t="s">
        <v>13</v>
      </c>
      <c r="D17" s="9" t="s">
        <v>42</v>
      </c>
      <c r="E17" s="25">
        <v>572664</v>
      </c>
      <c r="F17" s="25">
        <v>572664</v>
      </c>
      <c r="G17" s="25">
        <v>10000</v>
      </c>
      <c r="H17" s="25">
        <v>562664</v>
      </c>
      <c r="I17" s="27">
        <f>(L2-G51)/(F51-G51)*100</f>
        <v>33.662372521748004</v>
      </c>
      <c r="J17" s="28">
        <f t="shared" si="2"/>
        <v>189406.05172576819</v>
      </c>
      <c r="K17" s="25">
        <f t="shared" si="0"/>
        <v>199406.05172576819</v>
      </c>
      <c r="L17" s="25">
        <f t="shared" si="1"/>
        <v>1841588.8077890114</v>
      </c>
    </row>
    <row r="18" spans="1:12" ht="12.4" customHeight="1" x14ac:dyDescent="0.3">
      <c r="A18" s="11">
        <v>16</v>
      </c>
      <c r="B18" s="12" t="s">
        <v>43</v>
      </c>
      <c r="C18" s="12" t="s">
        <v>13</v>
      </c>
      <c r="D18" s="11" t="s">
        <v>44</v>
      </c>
      <c r="E18" s="26">
        <v>52178</v>
      </c>
      <c r="F18" s="26">
        <v>49794</v>
      </c>
      <c r="G18" s="26">
        <v>10000</v>
      </c>
      <c r="H18" s="26">
        <v>39794</v>
      </c>
      <c r="I18" s="29">
        <f>(L2-G51)/(F51-G51)*100</f>
        <v>33.662372521748004</v>
      </c>
      <c r="J18" s="30">
        <f t="shared" si="2"/>
        <v>13395.604521304402</v>
      </c>
      <c r="K18" s="26">
        <f t="shared" si="0"/>
        <v>23395.604521304402</v>
      </c>
      <c r="L18" s="26">
        <f t="shared" si="1"/>
        <v>1818193.203267707</v>
      </c>
    </row>
    <row r="19" spans="1:12" ht="22.5" customHeight="1" x14ac:dyDescent="0.3">
      <c r="A19" s="9">
        <v>17</v>
      </c>
      <c r="B19" s="10" t="s">
        <v>45</v>
      </c>
      <c r="C19" s="10" t="s">
        <v>13</v>
      </c>
      <c r="D19" s="9" t="s">
        <v>46</v>
      </c>
      <c r="E19" s="25">
        <v>62200</v>
      </c>
      <c r="F19" s="25">
        <v>62200</v>
      </c>
      <c r="G19" s="25">
        <v>10000</v>
      </c>
      <c r="H19" s="25">
        <v>52200</v>
      </c>
      <c r="I19" s="27">
        <f>(L2-G51)/(F51-G51)*100</f>
        <v>33.662372521748004</v>
      </c>
      <c r="J19" s="28">
        <f t="shared" si="2"/>
        <v>17571.758456352458</v>
      </c>
      <c r="K19" s="25">
        <f t="shared" si="0"/>
        <v>27571.758456352458</v>
      </c>
      <c r="L19" s="25">
        <f t="shared" si="1"/>
        <v>1790621.4448113546</v>
      </c>
    </row>
    <row r="20" spans="1:12" ht="22.5" customHeight="1" x14ac:dyDescent="0.3">
      <c r="A20" s="11">
        <v>18</v>
      </c>
      <c r="B20" s="12" t="s">
        <v>47</v>
      </c>
      <c r="C20" s="12" t="s">
        <v>48</v>
      </c>
      <c r="D20" s="11" t="s">
        <v>49</v>
      </c>
      <c r="E20" s="26">
        <v>290554</v>
      </c>
      <c r="F20" s="26">
        <v>290554</v>
      </c>
      <c r="G20" s="26">
        <v>5000</v>
      </c>
      <c r="H20" s="26">
        <v>285554</v>
      </c>
      <c r="I20" s="29">
        <f>(L2-G51)/(F51-G51)*100</f>
        <v>33.662372521748004</v>
      </c>
      <c r="J20" s="30">
        <f t="shared" si="2"/>
        <v>96124.251230752299</v>
      </c>
      <c r="K20" s="26">
        <f t="shared" si="0"/>
        <v>101124.2512307523</v>
      </c>
      <c r="L20" s="26">
        <f t="shared" si="1"/>
        <v>1689497.1935806023</v>
      </c>
    </row>
    <row r="21" spans="1:12" ht="23.25" customHeight="1" x14ac:dyDescent="0.3">
      <c r="A21" s="9">
        <v>19</v>
      </c>
      <c r="B21" s="10" t="s">
        <v>47</v>
      </c>
      <c r="C21" s="10" t="s">
        <v>50</v>
      </c>
      <c r="D21" s="9" t="s">
        <v>51</v>
      </c>
      <c r="E21" s="25">
        <v>151146</v>
      </c>
      <c r="F21" s="25">
        <v>151146</v>
      </c>
      <c r="G21" s="25">
        <v>5000</v>
      </c>
      <c r="H21" s="25">
        <v>146146</v>
      </c>
      <c r="I21" s="27">
        <f>(L2-G51)/(F51-G51)*100</f>
        <v>33.662372521748004</v>
      </c>
      <c r="J21" s="28">
        <f t="shared" si="2"/>
        <v>49196.210945633837</v>
      </c>
      <c r="K21" s="25">
        <f t="shared" si="0"/>
        <v>54196.210945633837</v>
      </c>
      <c r="L21" s="25">
        <f t="shared" si="1"/>
        <v>1635300.9826349684</v>
      </c>
    </row>
    <row r="22" spans="1:12" ht="22.5" customHeight="1" x14ac:dyDescent="0.3">
      <c r="A22" s="11">
        <v>20</v>
      </c>
      <c r="B22" s="12" t="s">
        <v>52</v>
      </c>
      <c r="C22" s="12" t="s">
        <v>13</v>
      </c>
      <c r="D22" s="11" t="s">
        <v>53</v>
      </c>
      <c r="E22" s="26">
        <v>246190</v>
      </c>
      <c r="F22" s="26">
        <v>246190</v>
      </c>
      <c r="G22" s="26">
        <v>10000</v>
      </c>
      <c r="H22" s="26">
        <v>236190</v>
      </c>
      <c r="I22" s="29">
        <f>(L2-G51)/(F51-G51)*100</f>
        <v>33.662372521748004</v>
      </c>
      <c r="J22" s="30">
        <f t="shared" si="2"/>
        <v>79507.157659116609</v>
      </c>
      <c r="K22" s="26">
        <f t="shared" si="0"/>
        <v>89507.157659116609</v>
      </c>
      <c r="L22" s="26">
        <f t="shared" si="1"/>
        <v>1545793.8249758517</v>
      </c>
    </row>
    <row r="23" spans="1:12" ht="22.5" customHeight="1" x14ac:dyDescent="0.3">
      <c r="A23" s="9">
        <v>21</v>
      </c>
      <c r="B23" s="10" t="s">
        <v>54</v>
      </c>
      <c r="C23" s="10" t="s">
        <v>13</v>
      </c>
      <c r="D23" s="9" t="s">
        <v>55</v>
      </c>
      <c r="E23" s="25">
        <v>403942.92</v>
      </c>
      <c r="F23" s="25">
        <v>403942.92</v>
      </c>
      <c r="G23" s="25">
        <v>10000</v>
      </c>
      <c r="H23" s="25">
        <v>393942.92</v>
      </c>
      <c r="I23" s="27">
        <f>(L2-G51)/(F51-G51)*100</f>
        <v>33.662372521748004</v>
      </c>
      <c r="J23" s="28">
        <f t="shared" si="2"/>
        <v>132610.53325345172</v>
      </c>
      <c r="K23" s="25">
        <f t="shared" si="0"/>
        <v>142610.53325345172</v>
      </c>
      <c r="L23" s="25">
        <f t="shared" si="1"/>
        <v>1403183.2917223999</v>
      </c>
    </row>
    <row r="24" spans="1:12" ht="21.75" customHeight="1" x14ac:dyDescent="0.3">
      <c r="A24" s="11">
        <v>22</v>
      </c>
      <c r="B24" s="12" t="s">
        <v>56</v>
      </c>
      <c r="C24" s="12" t="s">
        <v>57</v>
      </c>
      <c r="D24" s="11" t="s">
        <v>58</v>
      </c>
      <c r="E24" s="26">
        <v>102180</v>
      </c>
      <c r="F24" s="26">
        <v>51090</v>
      </c>
      <c r="G24" s="26">
        <v>10000</v>
      </c>
      <c r="H24" s="26">
        <v>61000</v>
      </c>
      <c r="I24" s="29">
        <f>(L2-G51)/(F51-G51)*100</f>
        <v>33.662372521748004</v>
      </c>
      <c r="J24" s="30">
        <f t="shared" si="2"/>
        <v>13831.868869186255</v>
      </c>
      <c r="K24" s="26">
        <f t="shared" si="0"/>
        <v>23831.868869186255</v>
      </c>
      <c r="L24" s="26">
        <f t="shared" si="1"/>
        <v>1379351.4228532137</v>
      </c>
    </row>
    <row r="25" spans="1:12" ht="22.5" customHeight="1" x14ac:dyDescent="0.3">
      <c r="A25" s="9">
        <v>23</v>
      </c>
      <c r="B25" s="10" t="s">
        <v>59</v>
      </c>
      <c r="C25" s="10" t="s">
        <v>13</v>
      </c>
      <c r="D25" s="9" t="s">
        <v>60</v>
      </c>
      <c r="E25" s="25">
        <v>48865</v>
      </c>
      <c r="F25" s="25">
        <v>48865</v>
      </c>
      <c r="G25" s="25">
        <v>10000</v>
      </c>
      <c r="H25" s="25">
        <v>38865</v>
      </c>
      <c r="I25" s="27">
        <f>(L2-G51)/(F51-G51)*100</f>
        <v>33.662372521748004</v>
      </c>
      <c r="J25" s="28">
        <f t="shared" si="2"/>
        <v>13082.881080577361</v>
      </c>
      <c r="K25" s="25">
        <f t="shared" si="0"/>
        <v>23082.881080577361</v>
      </c>
      <c r="L25" s="25">
        <f t="shared" si="1"/>
        <v>1356268.5417726364</v>
      </c>
    </row>
    <row r="26" spans="1:12" ht="22.5" customHeight="1" x14ac:dyDescent="0.3">
      <c r="A26" s="11">
        <v>24</v>
      </c>
      <c r="B26" s="12" t="s">
        <v>61</v>
      </c>
      <c r="C26" s="12" t="s">
        <v>13</v>
      </c>
      <c r="D26" s="11" t="s">
        <v>62</v>
      </c>
      <c r="E26" s="26">
        <v>105375</v>
      </c>
      <c r="F26" s="26">
        <v>105375</v>
      </c>
      <c r="G26" s="26">
        <v>10000</v>
      </c>
      <c r="H26" s="26">
        <v>95375</v>
      </c>
      <c r="I26" s="29">
        <f>(L2-G51)/(F51-G51)*100</f>
        <v>33.662372521748004</v>
      </c>
      <c r="J26" s="30">
        <f t="shared" si="2"/>
        <v>32105.487792617158</v>
      </c>
      <c r="K26" s="26">
        <f t="shared" si="0"/>
        <v>42105.487792617161</v>
      </c>
      <c r="L26" s="26">
        <f t="shared" si="1"/>
        <v>1314163.0539800192</v>
      </c>
    </row>
    <row r="27" spans="1:12" ht="22.5" customHeight="1" x14ac:dyDescent="0.3">
      <c r="A27" s="13">
        <v>25</v>
      </c>
      <c r="B27" s="14" t="s">
        <v>63</v>
      </c>
      <c r="C27" s="14" t="s">
        <v>13</v>
      </c>
      <c r="D27" s="13" t="s">
        <v>64</v>
      </c>
      <c r="E27" s="31">
        <v>49025.84</v>
      </c>
      <c r="F27" s="31">
        <v>49025.84</v>
      </c>
      <c r="G27" s="31">
        <v>10000</v>
      </c>
      <c r="H27" s="31">
        <v>39025.839999999997</v>
      </c>
      <c r="I27" s="32">
        <f>(L2-G51)/(F51-G51)*100</f>
        <v>33.662372521748004</v>
      </c>
      <c r="J27" s="33">
        <f t="shared" si="2"/>
        <v>13137.023640541342</v>
      </c>
      <c r="K27" s="25">
        <f t="shared" si="0"/>
        <v>23137.023640541342</v>
      </c>
      <c r="L27" s="31">
        <f t="shared" si="1"/>
        <v>1291026.0303394778</v>
      </c>
    </row>
    <row r="28" spans="1:12" ht="23.25" customHeight="1" x14ac:dyDescent="0.3">
      <c r="A28" s="15">
        <v>26</v>
      </c>
      <c r="B28" s="16" t="s">
        <v>65</v>
      </c>
      <c r="C28" s="16" t="s">
        <v>13</v>
      </c>
      <c r="D28" s="15" t="s">
        <v>66</v>
      </c>
      <c r="E28" s="34">
        <v>115762.1</v>
      </c>
      <c r="F28" s="34">
        <v>109301.45</v>
      </c>
      <c r="G28" s="34">
        <v>10000</v>
      </c>
      <c r="H28" s="34">
        <v>99301.45</v>
      </c>
      <c r="I28" s="35">
        <f>(L2-G51)/(F51-G51)*100</f>
        <v>33.662372521748004</v>
      </c>
      <c r="J28" s="36">
        <f t="shared" si="2"/>
        <v>33427.224018497334</v>
      </c>
      <c r="K28" s="34">
        <f t="shared" si="0"/>
        <v>43427.224018497334</v>
      </c>
      <c r="L28" s="34">
        <f t="shared" si="1"/>
        <v>1247598.8063209804</v>
      </c>
    </row>
    <row r="29" spans="1:12" ht="22.5" customHeight="1" x14ac:dyDescent="0.3">
      <c r="A29" s="9">
        <v>27</v>
      </c>
      <c r="B29" s="10" t="s">
        <v>67</v>
      </c>
      <c r="C29" s="10" t="s">
        <v>68</v>
      </c>
      <c r="D29" s="9" t="s">
        <v>69</v>
      </c>
      <c r="E29" s="25">
        <v>186393.29</v>
      </c>
      <c r="F29" s="25">
        <v>186393.29</v>
      </c>
      <c r="G29" s="25">
        <v>5000</v>
      </c>
      <c r="H29" s="25">
        <v>181393.29</v>
      </c>
      <c r="I29" s="27">
        <f>(L2-G51)/(F51-G51)*100</f>
        <v>33.662372521748004</v>
      </c>
      <c r="J29" s="28">
        <f t="shared" si="2"/>
        <v>61061.285009254672</v>
      </c>
      <c r="K29" s="25">
        <f t="shared" si="0"/>
        <v>66061.285009254672</v>
      </c>
      <c r="L29" s="25">
        <f t="shared" si="1"/>
        <v>1181537.5213117257</v>
      </c>
    </row>
    <row r="30" spans="1:12" ht="13.5" customHeight="1" x14ac:dyDescent="0.3">
      <c r="A30" s="17">
        <v>28</v>
      </c>
      <c r="B30" s="18" t="s">
        <v>67</v>
      </c>
      <c r="C30" s="18" t="s">
        <v>70</v>
      </c>
      <c r="D30" s="17" t="s">
        <v>71</v>
      </c>
      <c r="E30" s="37">
        <v>223834.8</v>
      </c>
      <c r="F30" s="37">
        <v>223834.8</v>
      </c>
      <c r="G30" s="37">
        <v>5000</v>
      </c>
      <c r="H30" s="37">
        <v>218834.8</v>
      </c>
      <c r="I30" s="38">
        <f>(L2-G51)/(F51-G51)*100</f>
        <v>33.662372521748004</v>
      </c>
      <c r="J30" s="39">
        <f t="shared" si="2"/>
        <v>73664.985583222195</v>
      </c>
      <c r="K30" s="37">
        <f t="shared" si="0"/>
        <v>78664.985583222195</v>
      </c>
      <c r="L30" s="37">
        <f t="shared" si="1"/>
        <v>1102872.5357285035</v>
      </c>
    </row>
    <row r="31" spans="1:12" ht="22.5" customHeight="1" x14ac:dyDescent="0.3">
      <c r="A31" s="9">
        <v>29</v>
      </c>
      <c r="B31" s="10" t="s">
        <v>72</v>
      </c>
      <c r="C31" s="10" t="s">
        <v>13</v>
      </c>
      <c r="D31" s="9" t="s">
        <v>73</v>
      </c>
      <c r="E31" s="25">
        <v>118778</v>
      </c>
      <c r="F31" s="25">
        <v>118778</v>
      </c>
      <c r="G31" s="25">
        <v>10000</v>
      </c>
      <c r="H31" s="25">
        <v>108778</v>
      </c>
      <c r="I31" s="27">
        <f>(L2-G51)/(F51-G51)*100</f>
        <v>33.662372521748004</v>
      </c>
      <c r="J31" s="28">
        <f t="shared" si="2"/>
        <v>36617.255581707046</v>
      </c>
      <c r="K31" s="25">
        <f t="shared" si="0"/>
        <v>46617.255581707046</v>
      </c>
      <c r="L31" s="25">
        <f t="shared" si="1"/>
        <v>1056255.2801467965</v>
      </c>
    </row>
    <row r="32" spans="1:12" ht="22.5" customHeight="1" x14ac:dyDescent="0.3">
      <c r="A32" s="11">
        <v>30</v>
      </c>
      <c r="B32" s="12" t="s">
        <v>74</v>
      </c>
      <c r="C32" s="12" t="s">
        <v>13</v>
      </c>
      <c r="D32" s="11" t="s">
        <v>75</v>
      </c>
      <c r="E32" s="26">
        <v>93729</v>
      </c>
      <c r="F32" s="26">
        <v>93729</v>
      </c>
      <c r="G32" s="26">
        <v>10000</v>
      </c>
      <c r="H32" s="26">
        <v>83729</v>
      </c>
      <c r="I32" s="29">
        <f>(L2-G51)/(F51-G51)*100</f>
        <v>33.662372521748004</v>
      </c>
      <c r="J32" s="30">
        <f t="shared" si="2"/>
        <v>28185.167888734388</v>
      </c>
      <c r="K32" s="26">
        <f t="shared" si="0"/>
        <v>38185.167888734388</v>
      </c>
      <c r="L32" s="26">
        <f t="shared" si="1"/>
        <v>1018070.1122580621</v>
      </c>
    </row>
    <row r="33" spans="1:12" ht="13.5" customHeight="1" x14ac:dyDescent="0.3">
      <c r="A33" s="9">
        <v>31</v>
      </c>
      <c r="B33" s="10" t="s">
        <v>76</v>
      </c>
      <c r="C33" s="10" t="s">
        <v>13</v>
      </c>
      <c r="D33" s="9" t="s">
        <v>77</v>
      </c>
      <c r="E33" s="25">
        <v>319894</v>
      </c>
      <c r="F33" s="25">
        <v>319894</v>
      </c>
      <c r="G33" s="25">
        <v>5000</v>
      </c>
      <c r="H33" s="25">
        <v>314894</v>
      </c>
      <c r="I33" s="27">
        <f>(L2-G51)/(F51-G51)*100</f>
        <v>33.662372521748004</v>
      </c>
      <c r="J33" s="28">
        <f t="shared" si="2"/>
        <v>106000.79132863316</v>
      </c>
      <c r="K33" s="25">
        <f t="shared" si="0"/>
        <v>111000.79132863316</v>
      </c>
      <c r="L33" s="25">
        <f t="shared" si="1"/>
        <v>907069.32092942891</v>
      </c>
    </row>
    <row r="34" spans="1:12" ht="22.5" customHeight="1" x14ac:dyDescent="0.3">
      <c r="A34" s="11">
        <v>32</v>
      </c>
      <c r="B34" s="12" t="s">
        <v>76</v>
      </c>
      <c r="C34" s="12" t="s">
        <v>13</v>
      </c>
      <c r="D34" s="11" t="s">
        <v>78</v>
      </c>
      <c r="E34" s="26">
        <v>169825</v>
      </c>
      <c r="F34" s="26">
        <v>169825</v>
      </c>
      <c r="G34" s="26">
        <v>5000</v>
      </c>
      <c r="H34" s="26">
        <v>164825</v>
      </c>
      <c r="I34" s="29">
        <f>(L2-G51)/(F51-G51)*100</f>
        <v>33.662372521748004</v>
      </c>
      <c r="J34" s="30">
        <f t="shared" si="2"/>
        <v>55484.005508971146</v>
      </c>
      <c r="K34" s="26">
        <f t="shared" si="0"/>
        <v>60484.005508971146</v>
      </c>
      <c r="L34" s="26">
        <f t="shared" si="1"/>
        <v>846585.31542045774</v>
      </c>
    </row>
    <row r="35" spans="1:12" ht="23.25" customHeight="1" x14ac:dyDescent="0.3">
      <c r="A35" s="9">
        <v>33</v>
      </c>
      <c r="B35" s="10" t="s">
        <v>79</v>
      </c>
      <c r="C35" s="10" t="s">
        <v>13</v>
      </c>
      <c r="D35" s="9" t="s">
        <v>80</v>
      </c>
      <c r="E35" s="25">
        <v>11830</v>
      </c>
      <c r="F35" s="25">
        <v>11830</v>
      </c>
      <c r="G35" s="25">
        <v>10000</v>
      </c>
      <c r="H35" s="25">
        <v>1830</v>
      </c>
      <c r="I35" s="27">
        <f>(L2-G51)/(F51-G51)*100</f>
        <v>33.662372521748004</v>
      </c>
      <c r="J35" s="28">
        <f t="shared" si="2"/>
        <v>616.02141714798847</v>
      </c>
      <c r="K35" s="25">
        <f t="shared" si="0"/>
        <v>10616.021417147989</v>
      </c>
      <c r="L35" s="25">
        <f t="shared" si="1"/>
        <v>835969.2940033098</v>
      </c>
    </row>
    <row r="36" spans="1:12" ht="22.5" customHeight="1" x14ac:dyDescent="0.3">
      <c r="A36" s="11">
        <v>34</v>
      </c>
      <c r="B36" s="12" t="s">
        <v>81</v>
      </c>
      <c r="C36" s="12" t="s">
        <v>82</v>
      </c>
      <c r="D36" s="11" t="s">
        <v>83</v>
      </c>
      <c r="E36" s="26">
        <v>106869</v>
      </c>
      <c r="F36" s="26">
        <v>105230.25</v>
      </c>
      <c r="G36" s="26">
        <v>1667</v>
      </c>
      <c r="H36" s="26">
        <v>103563.25</v>
      </c>
      <c r="I36" s="29">
        <f>(L2-G51)/(F51-G51)*100</f>
        <v>33.662372521748004</v>
      </c>
      <c r="J36" s="30">
        <f t="shared" si="2"/>
        <v>34861.847010629193</v>
      </c>
      <c r="K36" s="26">
        <f t="shared" si="0"/>
        <v>36528.847010629193</v>
      </c>
      <c r="L36" s="26">
        <f t="shared" si="1"/>
        <v>799440.44699268066</v>
      </c>
    </row>
    <row r="37" spans="1:12" ht="22.5" customHeight="1" x14ac:dyDescent="0.3">
      <c r="A37" s="9">
        <v>35</v>
      </c>
      <c r="B37" s="10" t="s">
        <v>81</v>
      </c>
      <c r="C37" s="10" t="s">
        <v>84</v>
      </c>
      <c r="D37" s="9" t="s">
        <v>85</v>
      </c>
      <c r="E37" s="25">
        <v>47261.5</v>
      </c>
      <c r="F37" s="25">
        <v>47261.5</v>
      </c>
      <c r="G37" s="25">
        <v>1667</v>
      </c>
      <c r="H37" s="25">
        <v>45594.5</v>
      </c>
      <c r="I37" s="27">
        <f>(L2-G51)/(F51-G51)*100</f>
        <v>33.662372521748004</v>
      </c>
      <c r="J37" s="28">
        <f t="shared" si="2"/>
        <v>15348.190439428394</v>
      </c>
      <c r="K37" s="25">
        <f t="shared" si="0"/>
        <v>17015.190439428392</v>
      </c>
      <c r="L37" s="25">
        <f t="shared" si="1"/>
        <v>782425.25655325223</v>
      </c>
    </row>
    <row r="38" spans="1:12" ht="23.25" customHeight="1" x14ac:dyDescent="0.3">
      <c r="A38" s="11">
        <v>36</v>
      </c>
      <c r="B38" s="12" t="s">
        <v>81</v>
      </c>
      <c r="C38" s="12" t="s">
        <v>86</v>
      </c>
      <c r="D38" s="11" t="s">
        <v>87</v>
      </c>
      <c r="E38" s="26">
        <v>115944.5</v>
      </c>
      <c r="F38" s="26">
        <v>115944.5</v>
      </c>
      <c r="G38" s="26">
        <v>1667</v>
      </c>
      <c r="H38" s="26">
        <v>114277.5</v>
      </c>
      <c r="I38" s="29">
        <f>(L2-G51)/(F51-G51)*100</f>
        <v>33.662372521748004</v>
      </c>
      <c r="J38" s="30">
        <f t="shared" si="2"/>
        <v>38468.517758540576</v>
      </c>
      <c r="K38" s="26">
        <f t="shared" si="0"/>
        <v>40135.517758540576</v>
      </c>
      <c r="L38" s="26">
        <f t="shared" si="1"/>
        <v>742289.73879471165</v>
      </c>
    </row>
    <row r="39" spans="1:12" ht="22.5" customHeight="1" x14ac:dyDescent="0.3">
      <c r="A39" s="9">
        <v>37</v>
      </c>
      <c r="B39" s="10" t="s">
        <v>81</v>
      </c>
      <c r="C39" s="10" t="s">
        <v>88</v>
      </c>
      <c r="D39" s="9" t="s">
        <v>89</v>
      </c>
      <c r="E39" s="25">
        <v>98495</v>
      </c>
      <c r="F39" s="25">
        <v>98495</v>
      </c>
      <c r="G39" s="25">
        <v>1667</v>
      </c>
      <c r="H39" s="25">
        <v>96828</v>
      </c>
      <c r="I39" s="27">
        <f>(L2-G51)/(F51-G51)*100</f>
        <v>33.662372521748004</v>
      </c>
      <c r="J39" s="28">
        <f t="shared" si="2"/>
        <v>32594.602065358158</v>
      </c>
      <c r="K39" s="25">
        <f t="shared" si="0"/>
        <v>34261.602065358158</v>
      </c>
      <c r="L39" s="25">
        <f t="shared" si="1"/>
        <v>708028.13672935346</v>
      </c>
    </row>
    <row r="40" spans="1:12" ht="23.25" customHeight="1" x14ac:dyDescent="0.3">
      <c r="A40" s="11">
        <v>38</v>
      </c>
      <c r="B40" s="12" t="s">
        <v>81</v>
      </c>
      <c r="C40" s="12" t="s">
        <v>90</v>
      </c>
      <c r="D40" s="11" t="s">
        <v>91</v>
      </c>
      <c r="E40" s="26">
        <v>134413</v>
      </c>
      <c r="F40" s="26">
        <v>134413</v>
      </c>
      <c r="G40" s="26">
        <v>1667</v>
      </c>
      <c r="H40" s="26">
        <v>132746</v>
      </c>
      <c r="I40" s="29">
        <f>(L2-G51)/(F51-G51)*100</f>
        <v>33.662372521748004</v>
      </c>
      <c r="J40" s="30">
        <f t="shared" si="2"/>
        <v>44685.453027719603</v>
      </c>
      <c r="K40" s="26">
        <f t="shared" si="0"/>
        <v>46352.453027719603</v>
      </c>
      <c r="L40" s="26">
        <f t="shared" si="1"/>
        <v>661675.68370163382</v>
      </c>
    </row>
    <row r="41" spans="1:12" ht="22.5" customHeight="1" x14ac:dyDescent="0.3">
      <c r="A41" s="9">
        <v>39</v>
      </c>
      <c r="B41" s="10" t="s">
        <v>81</v>
      </c>
      <c r="C41" s="10" t="s">
        <v>92</v>
      </c>
      <c r="D41" s="9" t="s">
        <v>93</v>
      </c>
      <c r="E41" s="25">
        <v>96995.75</v>
      </c>
      <c r="F41" s="25">
        <v>96995.75</v>
      </c>
      <c r="G41" s="25">
        <v>1667</v>
      </c>
      <c r="H41" s="25">
        <v>95328.75</v>
      </c>
      <c r="I41" s="27">
        <f>(L2-G51)/(F51-G51)*100</f>
        <v>33.662372521748004</v>
      </c>
      <c r="J41" s="28">
        <f t="shared" si="2"/>
        <v>32089.918945325851</v>
      </c>
      <c r="K41" s="25">
        <f t="shared" si="0"/>
        <v>33756.918945325851</v>
      </c>
      <c r="L41" s="25">
        <f t="shared" si="1"/>
        <v>627918.76475630794</v>
      </c>
    </row>
    <row r="42" spans="1:12" ht="22.5" customHeight="1" x14ac:dyDescent="0.3">
      <c r="A42" s="11">
        <v>40</v>
      </c>
      <c r="B42" s="12" t="s">
        <v>94</v>
      </c>
      <c r="C42" s="12" t="s">
        <v>13</v>
      </c>
      <c r="D42" s="11" t="s">
        <v>95</v>
      </c>
      <c r="E42" s="26">
        <v>87794</v>
      </c>
      <c r="F42" s="26">
        <v>87794</v>
      </c>
      <c r="G42" s="26">
        <v>10000</v>
      </c>
      <c r="H42" s="26">
        <v>77794</v>
      </c>
      <c r="I42" s="29">
        <f>(L2-G51)/(F51-G51)*100</f>
        <v>33.662372521748004</v>
      </c>
      <c r="J42" s="30">
        <f t="shared" si="2"/>
        <v>26187.306079568643</v>
      </c>
      <c r="K42" s="26">
        <f t="shared" si="0"/>
        <v>36187.306079568647</v>
      </c>
      <c r="L42" s="26">
        <f t="shared" si="1"/>
        <v>591731.45867673925</v>
      </c>
    </row>
    <row r="43" spans="1:12" ht="23.25" customHeight="1" x14ac:dyDescent="0.3">
      <c r="A43" s="9">
        <v>41</v>
      </c>
      <c r="B43" s="10" t="s">
        <v>96</v>
      </c>
      <c r="C43" s="10" t="s">
        <v>13</v>
      </c>
      <c r="D43" s="9" t="s">
        <v>97</v>
      </c>
      <c r="E43" s="25">
        <v>99850</v>
      </c>
      <c r="F43" s="25">
        <v>88675</v>
      </c>
      <c r="G43" s="25">
        <v>10000</v>
      </c>
      <c r="H43" s="25">
        <v>78675</v>
      </c>
      <c r="I43" s="27">
        <f>(L2-G51)/(F51-G51)*100</f>
        <v>33.662372521748004</v>
      </c>
      <c r="J43" s="28">
        <f t="shared" si="2"/>
        <v>26483.871581485244</v>
      </c>
      <c r="K43" s="25">
        <f t="shared" si="0"/>
        <v>36483.871581485248</v>
      </c>
      <c r="L43" s="25">
        <f t="shared" si="1"/>
        <v>555247.58709525398</v>
      </c>
    </row>
    <row r="44" spans="1:12" ht="22.5" customHeight="1" x14ac:dyDescent="0.3">
      <c r="A44" s="11">
        <v>42</v>
      </c>
      <c r="B44" s="12" t="s">
        <v>98</v>
      </c>
      <c r="C44" s="12" t="s">
        <v>13</v>
      </c>
      <c r="D44" s="11" t="s">
        <v>99</v>
      </c>
      <c r="E44" s="26">
        <v>170777</v>
      </c>
      <c r="F44" s="26">
        <v>170777</v>
      </c>
      <c r="G44" s="26">
        <v>10000</v>
      </c>
      <c r="H44" s="26">
        <v>160777</v>
      </c>
      <c r="I44" s="29">
        <f>(L2-G51)/(F51-G51)*100</f>
        <v>33.662372521748004</v>
      </c>
      <c r="J44" s="30">
        <f t="shared" si="2"/>
        <v>54121.352669290791</v>
      </c>
      <c r="K44" s="26">
        <f t="shared" si="0"/>
        <v>64121.352669290791</v>
      </c>
      <c r="L44" s="26">
        <f t="shared" si="1"/>
        <v>491126.23442596319</v>
      </c>
    </row>
    <row r="45" spans="1:12" ht="23.25" customHeight="1" x14ac:dyDescent="0.3">
      <c r="A45" s="9">
        <v>43</v>
      </c>
      <c r="B45" s="10" t="s">
        <v>100</v>
      </c>
      <c r="C45" s="10" t="s">
        <v>13</v>
      </c>
      <c r="D45" s="9" t="s">
        <v>101</v>
      </c>
      <c r="E45" s="25">
        <v>244716</v>
      </c>
      <c r="F45" s="25">
        <v>234816</v>
      </c>
      <c r="G45" s="25">
        <v>10000</v>
      </c>
      <c r="H45" s="25">
        <v>224816</v>
      </c>
      <c r="I45" s="27">
        <f>(L2-G51)/(F51-G51)*100</f>
        <v>33.662372521748004</v>
      </c>
      <c r="J45" s="28">
        <f t="shared" si="2"/>
        <v>75678.399408493002</v>
      </c>
      <c r="K45" s="25">
        <f t="shared" si="0"/>
        <v>85678.399408493002</v>
      </c>
      <c r="L45" s="25">
        <f t="shared" si="1"/>
        <v>405447.83501747018</v>
      </c>
    </row>
    <row r="46" spans="1:12" ht="22.5" customHeight="1" x14ac:dyDescent="0.3">
      <c r="A46" s="11">
        <v>44</v>
      </c>
      <c r="B46" s="12" t="s">
        <v>102</v>
      </c>
      <c r="C46" s="12" t="s">
        <v>13</v>
      </c>
      <c r="D46" s="11" t="s">
        <v>103</v>
      </c>
      <c r="E46" s="26">
        <v>107981.08</v>
      </c>
      <c r="F46" s="26">
        <v>107981.08</v>
      </c>
      <c r="G46" s="26">
        <v>10000</v>
      </c>
      <c r="H46" s="26">
        <v>97981.08</v>
      </c>
      <c r="I46" s="29">
        <f>(L2-G51)/(F51-G51)*100</f>
        <v>33.662372521748004</v>
      </c>
      <c r="J46" s="30">
        <f t="shared" si="2"/>
        <v>32982.756150431931</v>
      </c>
      <c r="K46" s="26">
        <f t="shared" si="0"/>
        <v>42982.756150431931</v>
      </c>
      <c r="L46" s="26">
        <f t="shared" si="1"/>
        <v>362465.07886703825</v>
      </c>
    </row>
    <row r="47" spans="1:12" ht="20.25" x14ac:dyDescent="0.3">
      <c r="A47" s="9">
        <v>45</v>
      </c>
      <c r="B47" s="10" t="s">
        <v>104</v>
      </c>
      <c r="C47" s="10" t="s">
        <v>13</v>
      </c>
      <c r="D47" s="9" t="s">
        <v>105</v>
      </c>
      <c r="E47" s="25">
        <v>386286</v>
      </c>
      <c r="F47" s="25">
        <v>386286</v>
      </c>
      <c r="G47" s="25">
        <v>10000</v>
      </c>
      <c r="H47" s="25">
        <v>376286</v>
      </c>
      <c r="I47" s="27">
        <f>(L2-G51)/(F51-G51)*100</f>
        <v>33.662372521748004</v>
      </c>
      <c r="J47" s="28">
        <f t="shared" si="2"/>
        <v>126666.79506718469</v>
      </c>
      <c r="K47" s="25">
        <f t="shared" si="0"/>
        <v>136666.79506718469</v>
      </c>
      <c r="L47" s="25">
        <f t="shared" si="1"/>
        <v>225798.28379985355</v>
      </c>
    </row>
    <row r="48" spans="1:12" ht="20.25" x14ac:dyDescent="0.3">
      <c r="A48" s="11">
        <v>46</v>
      </c>
      <c r="B48" s="12" t="s">
        <v>106</v>
      </c>
      <c r="C48" s="12" t="s">
        <v>13</v>
      </c>
      <c r="D48" s="11" t="s">
        <v>107</v>
      </c>
      <c r="E48" s="26">
        <v>114965.25</v>
      </c>
      <c r="F48" s="26">
        <v>112809</v>
      </c>
      <c r="G48" s="26">
        <v>10000</v>
      </c>
      <c r="H48" s="26">
        <v>102809</v>
      </c>
      <c r="I48" s="29">
        <f>(L2-G51)/(F51-G51)*100</f>
        <v>33.662372521748004</v>
      </c>
      <c r="J48" s="30">
        <f t="shared" si="2"/>
        <v>34607.948565883904</v>
      </c>
      <c r="K48" s="26">
        <f>SUM(G48+J48)</f>
        <v>44607.948565883904</v>
      </c>
      <c r="L48" s="26">
        <f>SUM(L47-K48)</f>
        <v>181190.33523396964</v>
      </c>
    </row>
    <row r="49" spans="1:12" ht="11.25" customHeight="1" x14ac:dyDescent="0.3">
      <c r="A49" s="9">
        <v>47</v>
      </c>
      <c r="B49" s="10" t="s">
        <v>108</v>
      </c>
      <c r="C49" s="10" t="s">
        <v>13</v>
      </c>
      <c r="D49" s="9" t="s">
        <v>109</v>
      </c>
      <c r="E49" s="25">
        <v>173195</v>
      </c>
      <c r="F49" s="25">
        <v>173195</v>
      </c>
      <c r="G49" s="25">
        <v>10000</v>
      </c>
      <c r="H49" s="25">
        <v>163195</v>
      </c>
      <c r="I49" s="27">
        <f>(L2-G51)/(F51-G51)*100</f>
        <v>33.662372521748004</v>
      </c>
      <c r="J49" s="28">
        <f t="shared" si="2"/>
        <v>54935.308836866658</v>
      </c>
      <c r="K49" s="25">
        <f t="shared" si="0"/>
        <v>64935.308836866658</v>
      </c>
      <c r="L49" s="25">
        <f>SUM(L48-K49)</f>
        <v>116255.02639710298</v>
      </c>
    </row>
    <row r="50" spans="1:12" x14ac:dyDescent="0.3">
      <c r="A50" s="11">
        <v>48</v>
      </c>
      <c r="B50" s="12" t="s">
        <v>110</v>
      </c>
      <c r="C50" s="12" t="s">
        <v>13</v>
      </c>
      <c r="D50" s="11" t="s">
        <v>111</v>
      </c>
      <c r="E50" s="26">
        <v>326945.25</v>
      </c>
      <c r="F50" s="26">
        <v>325649.25</v>
      </c>
      <c r="G50" s="26">
        <v>10000</v>
      </c>
      <c r="H50" s="26">
        <v>315649.25</v>
      </c>
      <c r="I50" s="29">
        <f>(L2-G51)/(F51-G51)*100</f>
        <v>33.662372521748004</v>
      </c>
      <c r="J50" s="30">
        <f t="shared" si="2"/>
        <v>106255.02639710366</v>
      </c>
      <c r="K50" s="26">
        <f t="shared" si="0"/>
        <v>116255.02639710366</v>
      </c>
      <c r="L50" s="26">
        <f>SUM(L49-K50)</f>
        <v>-6.8394001573324203E-10</v>
      </c>
    </row>
    <row r="51" spans="1:12" customFormat="1" ht="15" customHeight="1" x14ac:dyDescent="0.45">
      <c r="A51" s="19"/>
      <c r="B51" s="20"/>
      <c r="C51" s="21"/>
      <c r="D51" s="22" t="s">
        <v>112</v>
      </c>
      <c r="E51" s="40">
        <f>SUM(E3:E50)</f>
        <v>7857377.2799999993</v>
      </c>
      <c r="F51" s="40">
        <f>SUM(F3:F50)</f>
        <v>7767272.3799999999</v>
      </c>
      <c r="G51" s="40">
        <f>SUM(G3:G50)</f>
        <v>400002</v>
      </c>
      <c r="H51" s="40">
        <f>SUM(H3:H50)</f>
        <v>7387180.3799999999</v>
      </c>
      <c r="I51" s="23"/>
      <c r="J51" s="40">
        <f>SUM(J3:J50)</f>
        <v>2479998</v>
      </c>
      <c r="K51" s="40">
        <f>SUM(K3:K50)</f>
        <v>2880000</v>
      </c>
      <c r="L51" s="24">
        <f>SUM(L50)</f>
        <v>-6.8394001573324203E-10</v>
      </c>
    </row>
  </sheetData>
  <sheetProtection algorithmName="SHA-512" hashValue="USMNqAJ6T/b00AgvRoI6AaSLHDn+gw8tqevmzxB/Y1MyT6SkxvB6Ng/WqvKlfJenFsVhtZwyfEjCP0RaZHmRFQ==" saltValue="qxhOJMEl55CCVwjmcxpIKw==" spinCount="100000" sheet="1" objects="1" scenarios="1"/>
  <printOptions horizontalCentered="1"/>
  <pageMargins left="0.25" right="0.25" top="1" bottom="1" header="0.25" footer="0.5"/>
  <pageSetup scale="90" orientation="landscape" verticalDpi="0" r:id="rId1"/>
  <headerFooter>
    <oddHeader>&amp;C&amp;"-,Bold"Final Awards
2019/2020 Grants and Cooperative Agreement
Law Enforcement Projects (Local Agencies)</oddHead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EE8A2E647F846B0EB7A1D3F38EB42" ma:contentTypeVersion="13" ma:contentTypeDescription="Create a new document." ma:contentTypeScope="" ma:versionID="039f1c949517f6a5f02b8261ea9df711">
  <xsd:schema xmlns:xsd="http://www.w3.org/2001/XMLSchema" xmlns:xs="http://www.w3.org/2001/XMLSchema" xmlns:p="http://schemas.microsoft.com/office/2006/metadata/properties" xmlns:ns1="http://schemas.microsoft.com/sharepoint/v3" xmlns:ns3="0aa4e122-ba31-4adb-96b2-c7f929f15a14" xmlns:ns4="5c61c719-d3fb-4a8e-a2c2-38faeec48995" targetNamespace="http://schemas.microsoft.com/office/2006/metadata/properties" ma:root="true" ma:fieldsID="f3b7e474d50439dba88686fdc7b206a9" ns1:_="" ns3:_="" ns4:_="">
    <xsd:import namespace="http://schemas.microsoft.com/sharepoint/v3"/>
    <xsd:import namespace="0aa4e122-ba31-4adb-96b2-c7f929f15a14"/>
    <xsd:import namespace="5c61c719-d3fb-4a8e-a2c2-38faeec489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4e122-ba31-4adb-96b2-c7f929f15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c719-d3fb-4a8e-a2c2-38faeec48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9A1E8D-7270-4753-A33D-43C718E00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a4e122-ba31-4adb-96b2-c7f929f15a14"/>
    <ds:schemaRef ds:uri="5c61c719-d3fb-4a8e-a2c2-38faeec48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9F140-627C-4517-B366-A315A4EB6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FE476-5258-4DB6-98A0-0A9F59988B75}">
  <ds:schemaRefs>
    <ds:schemaRef ds:uri="http://schemas.microsoft.com/office/infopath/2007/PartnerControls"/>
    <ds:schemaRef ds:uri="0aa4e122-ba31-4adb-96b2-c7f929f15a14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5c61c719-d3fb-4a8e-a2c2-38faeec48995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Law Enforcement</vt:lpstr>
      <vt:lpstr>'Local Law Enforcement'!Print_Titles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Bates, Daniel@Parks</cp:lastModifiedBy>
  <cp:lastPrinted>2020-09-23T19:40:29Z</cp:lastPrinted>
  <dcterms:created xsi:type="dcterms:W3CDTF">2020-09-14T19:53:25Z</dcterms:created>
  <dcterms:modified xsi:type="dcterms:W3CDTF">2020-09-24T02:58:00Z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0x0101002B1EE8A2E647F846B0EB7A1D3F38EB42</vt:lpwstr>
  </property>
</Properties>
</file>